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  с утв.бюджетом на 17 12.01.17" sheetId="2" r:id="rId2"/>
  </sheets>
  <definedNames/>
  <calcPr fullCalcOnLoad="1"/>
</workbook>
</file>

<file path=xl/sharedStrings.xml><?xml version="1.0" encoding="utf-8"?>
<sst xmlns="http://schemas.openxmlformats.org/spreadsheetml/2006/main" count="111" uniqueCount="33">
  <si>
    <t>Приложение № 8</t>
  </si>
  <si>
    <t>№ п/п</t>
  </si>
  <si>
    <t>Статус</t>
  </si>
  <si>
    <t>Наименование муниципальной программы,подпрограммы</t>
  </si>
  <si>
    <t>Источник финансирования</t>
  </si>
  <si>
    <t>Оценка расходов</t>
  </si>
  <si>
    <t>всего</t>
  </si>
  <si>
    <t>Муниципальная программа</t>
  </si>
  <si>
    <t>Всего,в т.ч.федеральный бюджет или областной бюджет.Бюджеты МО.</t>
  </si>
  <si>
    <t>"Культура Тюльганского района на 2014-2018 годы"</t>
  </si>
  <si>
    <t>бюджет района</t>
  </si>
  <si>
    <t>федеральный бюджет</t>
  </si>
  <si>
    <t>областной бюджет</t>
  </si>
  <si>
    <t>Подпрограмма 1</t>
  </si>
  <si>
    <t>"Развитие культурно-досуговой деятельности и народного творчества"</t>
  </si>
  <si>
    <t>Подпрограмма 2</t>
  </si>
  <si>
    <t>"Организация деятельности библиотек"</t>
  </si>
  <si>
    <t>Подпрограмма 3</t>
  </si>
  <si>
    <t>"Пожарная безопасность учреждений культуры Тюльганского района"</t>
  </si>
  <si>
    <t>Подпрограмма 4</t>
  </si>
  <si>
    <t>"Обеспечение административно-хозяйственного,транспортного обслуживания,кадрового делопроизводства,бухгалтерского обслуживания учреждений культуры Тюльганского района"</t>
  </si>
  <si>
    <t>Подпрограмма 5</t>
  </si>
  <si>
    <t>"Реализация единой политики в сфере культуры на территории Тюльганского района"</t>
  </si>
  <si>
    <t xml:space="preserve">Реализация муниципальной Программы за счет средств областного бюджета и прогнозная оценка привлекаемых на реализацию муниципальной программы средств федерального </t>
  </si>
  <si>
    <t>к муниципальной программе</t>
  </si>
  <si>
    <t>"Культура Тюльганского района</t>
  </si>
  <si>
    <t>на 2014-2018 годы"</t>
  </si>
  <si>
    <t>Всего,в т.ч.</t>
  </si>
  <si>
    <t>бюджет поселений</t>
  </si>
  <si>
    <t>(в тыс.руб.)</t>
  </si>
  <si>
    <t xml:space="preserve">                                                                                                                                                     РЕСУРСНОЕ     ОБЕСПЕЧЕНИЕ</t>
  </si>
  <si>
    <t>1321.97</t>
  </si>
  <si>
    <t>на 2014-2019 годы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</si>
</sst>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84" fontId="0" fillId="0" borderId="10" xfId="0" applyNumberFormat="1" applyBorder="1" applyAlignment="1">
      <alignment wrapText="1"/>
    </xf>
    <xf numFmtId="184" fontId="0" fillId="0" borderId="11" xfId="0" applyNumberFormat="1" applyBorder="1" applyAlignment="1">
      <alignment wrapText="1"/>
    </xf>
    <xf numFmtId="184" fontId="3" fillId="24" borderId="10" xfId="0" applyNumberFormat="1" applyFont="1" applyFill="1" applyBorder="1" applyAlignment="1">
      <alignment wrapText="1"/>
    </xf>
    <xf numFmtId="184" fontId="3" fillId="4" borderId="10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4">
      <selection activeCell="N16" sqref="N16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14.140625" style="0" customWidth="1"/>
    <col min="4" max="4" width="17.7109375" style="0" customWidth="1"/>
    <col min="5" max="5" width="22.00390625" style="0" customWidth="1"/>
    <col min="6" max="6" width="19.140625" style="0" customWidth="1"/>
    <col min="7" max="7" width="17.28125" style="0" customWidth="1"/>
    <col min="8" max="8" width="16.57421875" style="0" customWidth="1"/>
    <col min="9" max="9" width="15.7109375" style="0" customWidth="1"/>
    <col min="10" max="10" width="14.421875" style="0" customWidth="1"/>
    <col min="11" max="12" width="16.140625" style="0" customWidth="1"/>
    <col min="13" max="13" width="17.421875" style="0" customWidth="1"/>
    <col min="14" max="14" width="14.00390625" style="0" customWidth="1"/>
    <col min="15" max="15" width="14.421875" style="0" customWidth="1"/>
    <col min="16" max="16" width="12.421875" style="0" customWidth="1"/>
  </cols>
  <sheetData>
    <row r="1" spans="8:15" ht="12.75">
      <c r="H1" s="9"/>
      <c r="I1" s="9"/>
      <c r="J1" s="9"/>
      <c r="K1" s="9"/>
      <c r="L1" s="9"/>
      <c r="M1" s="9" t="s">
        <v>0</v>
      </c>
      <c r="N1" s="9"/>
      <c r="O1" s="9"/>
    </row>
    <row r="2" spans="1:13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 t="s">
        <v>24</v>
      </c>
      <c r="L2" s="10"/>
      <c r="M2" s="10"/>
    </row>
    <row r="3" ht="12.75">
      <c r="K3" t="s">
        <v>25</v>
      </c>
    </row>
    <row r="4" ht="12.75">
      <c r="K4" t="s">
        <v>26</v>
      </c>
    </row>
    <row r="5" spans="1:12" ht="15.75">
      <c r="A5" s="10"/>
      <c r="B5" s="10"/>
      <c r="C5" s="23" t="s">
        <v>30</v>
      </c>
      <c r="D5" s="23"/>
      <c r="E5" s="23"/>
      <c r="F5" s="23"/>
      <c r="G5" s="23"/>
      <c r="H5" s="23"/>
      <c r="I5" s="23"/>
      <c r="J5" s="23"/>
      <c r="K5" s="23"/>
      <c r="L5" s="16"/>
    </row>
    <row r="6" spans="2:13" ht="45" customHeight="1">
      <c r="B6" s="1"/>
      <c r="C6" s="24" t="s">
        <v>23</v>
      </c>
      <c r="D6" s="24"/>
      <c r="E6" s="24"/>
      <c r="F6" s="24"/>
      <c r="G6" s="24"/>
      <c r="H6" s="24"/>
      <c r="I6" s="24"/>
      <c r="J6" s="24"/>
      <c r="K6" s="24"/>
      <c r="L6" s="17"/>
      <c r="M6" s="3"/>
    </row>
    <row r="8" spans="11:12" ht="12.75">
      <c r="K8" s="15" t="s">
        <v>29</v>
      </c>
      <c r="L8" s="15"/>
    </row>
    <row r="9" spans="2:13" s="2" customFormat="1" ht="54.75" customHeight="1">
      <c r="B9" s="21" t="s">
        <v>1</v>
      </c>
      <c r="C9" s="21" t="s">
        <v>2</v>
      </c>
      <c r="D9" s="21" t="s">
        <v>3</v>
      </c>
      <c r="E9" s="27" t="s">
        <v>4</v>
      </c>
      <c r="F9" s="27"/>
      <c r="G9" s="25" t="s">
        <v>5</v>
      </c>
      <c r="H9" s="25"/>
      <c r="I9" s="25"/>
      <c r="J9" s="25"/>
      <c r="K9" s="25"/>
      <c r="L9" s="25"/>
      <c r="M9" s="26"/>
    </row>
    <row r="10" spans="2:13" s="2" customFormat="1" ht="24.75" customHeight="1">
      <c r="B10" s="22"/>
      <c r="C10" s="22"/>
      <c r="D10" s="22"/>
      <c r="E10" s="27"/>
      <c r="F10" s="27"/>
      <c r="G10" s="13">
        <v>2014</v>
      </c>
      <c r="H10" s="12">
        <v>2015</v>
      </c>
      <c r="I10" s="12">
        <v>2016</v>
      </c>
      <c r="J10" s="12">
        <v>2017</v>
      </c>
      <c r="K10" s="12">
        <v>2018</v>
      </c>
      <c r="L10" s="12">
        <v>2019</v>
      </c>
      <c r="M10" s="12" t="s">
        <v>6</v>
      </c>
    </row>
    <row r="11" spans="2:16" s="2" customFormat="1" ht="39.75" customHeight="1">
      <c r="B11" s="18"/>
      <c r="C11" s="18" t="s">
        <v>7</v>
      </c>
      <c r="D11" s="18" t="s">
        <v>9</v>
      </c>
      <c r="E11" s="20" t="s">
        <v>8</v>
      </c>
      <c r="F11" s="14" t="s">
        <v>27</v>
      </c>
      <c r="G11" s="7">
        <f aca="true" t="shared" si="0" ref="G11:L11">G16+G21+G26+G28+G33</f>
        <v>29906.800000000003</v>
      </c>
      <c r="H11" s="7">
        <f t="shared" si="0"/>
        <v>28688.65</v>
      </c>
      <c r="I11" s="7">
        <f t="shared" si="0"/>
        <v>32764.28</v>
      </c>
      <c r="J11" s="7">
        <f t="shared" si="0"/>
        <v>32820.78</v>
      </c>
      <c r="K11" s="7">
        <f t="shared" si="0"/>
        <v>29336</v>
      </c>
      <c r="L11" s="7">
        <f t="shared" si="0"/>
        <v>29387</v>
      </c>
      <c r="M11" s="7">
        <f>G11+H11+I11+J11+K11+L11</f>
        <v>182903.51</v>
      </c>
      <c r="N11" s="2">
        <v>30014</v>
      </c>
      <c r="O11" s="2">
        <v>29961</v>
      </c>
      <c r="P11" s="2">
        <v>30433</v>
      </c>
    </row>
    <row r="12" spans="2:13" s="2" customFormat="1" ht="26.25" customHeight="1">
      <c r="B12" s="18"/>
      <c r="C12" s="18"/>
      <c r="D12" s="18"/>
      <c r="E12" s="18"/>
      <c r="F12" s="11" t="s">
        <v>28</v>
      </c>
      <c r="G12" s="4">
        <f aca="true" t="shared" si="1" ref="G12:L12">G17+G22+G27+G29</f>
        <v>28798</v>
      </c>
      <c r="H12" s="4">
        <f t="shared" si="1"/>
        <v>26406</v>
      </c>
      <c r="I12" s="4">
        <f t="shared" si="1"/>
        <v>26502.38</v>
      </c>
      <c r="J12" s="4">
        <f t="shared" si="1"/>
        <v>23545.6</v>
      </c>
      <c r="K12" s="4">
        <f t="shared" si="1"/>
        <v>23411</v>
      </c>
      <c r="L12" s="4">
        <f t="shared" si="1"/>
        <v>23420</v>
      </c>
      <c r="M12" s="4">
        <f>G12+H12+I12+J12+K12</f>
        <v>128662.98000000001</v>
      </c>
    </row>
    <row r="13" spans="2:13" s="2" customFormat="1" ht="20.25" customHeight="1">
      <c r="B13" s="18"/>
      <c r="C13" s="18"/>
      <c r="D13" s="18"/>
      <c r="E13" s="18"/>
      <c r="F13" s="11" t="s">
        <v>10</v>
      </c>
      <c r="G13" s="4">
        <f aca="true" t="shared" si="2" ref="G13:L13">G18+G23+G30+G34</f>
        <v>391</v>
      </c>
      <c r="H13" s="4">
        <f t="shared" si="2"/>
        <v>1952.15</v>
      </c>
      <c r="I13" s="4">
        <f t="shared" si="2"/>
        <v>6088</v>
      </c>
      <c r="J13" s="4">
        <f t="shared" si="2"/>
        <v>5901</v>
      </c>
      <c r="K13" s="4">
        <f t="shared" si="2"/>
        <v>5925</v>
      </c>
      <c r="L13" s="4">
        <f t="shared" si="2"/>
        <v>5967</v>
      </c>
      <c r="M13" s="4">
        <f>G13+H13+I13+J13+K13</f>
        <v>20257.15</v>
      </c>
    </row>
    <row r="14" spans="2:13" s="2" customFormat="1" ht="22.5" customHeight="1">
      <c r="B14" s="18"/>
      <c r="C14" s="18"/>
      <c r="D14" s="18"/>
      <c r="E14" s="18"/>
      <c r="F14" s="11" t="s">
        <v>11</v>
      </c>
      <c r="G14" s="4">
        <f aca="true" t="shared" si="3" ref="G14:L15">G19+G24+G31</f>
        <v>699.0999999999999</v>
      </c>
      <c r="H14" s="4">
        <f t="shared" si="3"/>
        <v>330.5</v>
      </c>
      <c r="I14" s="4">
        <f t="shared" si="3"/>
        <v>173.9</v>
      </c>
      <c r="J14" s="4">
        <f t="shared" si="3"/>
        <v>0</v>
      </c>
      <c r="K14" s="4">
        <f t="shared" si="3"/>
        <v>0</v>
      </c>
      <c r="L14" s="4">
        <f t="shared" si="3"/>
        <v>0</v>
      </c>
      <c r="M14" s="4">
        <f>G14+H14+I14+J14+K14</f>
        <v>1203.5</v>
      </c>
    </row>
    <row r="15" spans="2:13" s="2" customFormat="1" ht="24" customHeight="1">
      <c r="B15" s="18"/>
      <c r="C15" s="18"/>
      <c r="D15" s="18"/>
      <c r="E15" s="18"/>
      <c r="F15" s="11" t="s">
        <v>12</v>
      </c>
      <c r="G15" s="4">
        <f t="shared" si="3"/>
        <v>18.7</v>
      </c>
      <c r="H15" s="4">
        <f t="shared" si="3"/>
        <v>0</v>
      </c>
      <c r="I15" s="4">
        <f t="shared" si="3"/>
        <v>0</v>
      </c>
      <c r="J15" s="4">
        <f t="shared" si="3"/>
        <v>3374.18</v>
      </c>
      <c r="K15" s="4">
        <f t="shared" si="3"/>
        <v>0</v>
      </c>
      <c r="L15" s="4">
        <f t="shared" si="3"/>
        <v>0</v>
      </c>
      <c r="M15" s="4">
        <f>G15+H15+I15+J15+K15</f>
        <v>3392.8799999999997</v>
      </c>
    </row>
    <row r="16" spans="2:13" s="2" customFormat="1" ht="31.5" customHeight="1">
      <c r="B16" s="18">
        <v>1</v>
      </c>
      <c r="C16" s="18" t="s">
        <v>13</v>
      </c>
      <c r="D16" s="18" t="s">
        <v>14</v>
      </c>
      <c r="E16" s="18" t="s">
        <v>8</v>
      </c>
      <c r="F16" s="11" t="s">
        <v>27</v>
      </c>
      <c r="G16" s="6">
        <f aca="true" t="shared" si="4" ref="G16:L16">SUM(G17:G20)</f>
        <v>20213.4</v>
      </c>
      <c r="H16" s="6">
        <f t="shared" si="4"/>
        <v>20096.15</v>
      </c>
      <c r="I16" s="6">
        <f t="shared" si="4"/>
        <v>16358.03</v>
      </c>
      <c r="J16" s="6">
        <f t="shared" si="4"/>
        <v>17542.78</v>
      </c>
      <c r="K16" s="6">
        <f t="shared" si="4"/>
        <v>14062</v>
      </c>
      <c r="L16" s="6">
        <f t="shared" si="4"/>
        <v>14080</v>
      </c>
      <c r="M16" s="6">
        <f>SUM(M17:M20)</f>
        <v>102352.35999999999</v>
      </c>
    </row>
    <row r="17" spans="2:13" s="2" customFormat="1" ht="25.5" customHeight="1">
      <c r="B17" s="18"/>
      <c r="C17" s="18"/>
      <c r="D17" s="18"/>
      <c r="E17" s="18"/>
      <c r="F17" s="11" t="s">
        <v>28</v>
      </c>
      <c r="G17" s="4">
        <v>19549</v>
      </c>
      <c r="H17" s="4">
        <v>18845</v>
      </c>
      <c r="I17" s="4">
        <v>15480.03</v>
      </c>
      <c r="J17" s="4">
        <f>12768+177.6</f>
        <v>12945.6</v>
      </c>
      <c r="K17" s="4">
        <v>12828</v>
      </c>
      <c r="L17" s="4">
        <v>12835</v>
      </c>
      <c r="M17" s="4">
        <f>G17+H17+I17+J17+K17+L17</f>
        <v>92482.63</v>
      </c>
    </row>
    <row r="18" spans="2:13" s="2" customFormat="1" ht="28.5" customHeight="1">
      <c r="B18" s="18"/>
      <c r="C18" s="18"/>
      <c r="D18" s="18"/>
      <c r="E18" s="18"/>
      <c r="F18" s="11" t="s">
        <v>10</v>
      </c>
      <c r="G18" s="4">
        <v>211</v>
      </c>
      <c r="H18" s="4">
        <v>1001.15</v>
      </c>
      <c r="I18" s="4">
        <v>878</v>
      </c>
      <c r="J18" s="4">
        <v>1223</v>
      </c>
      <c r="K18" s="4">
        <v>1234</v>
      </c>
      <c r="L18" s="4">
        <v>1245</v>
      </c>
      <c r="M18" s="4">
        <f aca="true" t="shared" si="5" ref="M18:M25">G18+H18+I18+J18+K18+L18</f>
        <v>5792.15</v>
      </c>
    </row>
    <row r="19" spans="2:13" s="2" customFormat="1" ht="28.5" customHeight="1">
      <c r="B19" s="18"/>
      <c r="C19" s="18"/>
      <c r="D19" s="18"/>
      <c r="E19" s="18"/>
      <c r="F19" s="11" t="s">
        <v>11</v>
      </c>
      <c r="G19" s="4">
        <v>453.4</v>
      </c>
      <c r="H19" s="4">
        <v>250</v>
      </c>
      <c r="I19" s="4">
        <v>0</v>
      </c>
      <c r="J19" s="4">
        <v>0</v>
      </c>
      <c r="K19" s="4">
        <v>0</v>
      </c>
      <c r="L19" s="4">
        <v>0</v>
      </c>
      <c r="M19" s="4">
        <f t="shared" si="5"/>
        <v>703.4</v>
      </c>
    </row>
    <row r="20" spans="2:13" s="2" customFormat="1" ht="28.5" customHeight="1">
      <c r="B20" s="18"/>
      <c r="C20" s="18"/>
      <c r="D20" s="18"/>
      <c r="E20" s="18"/>
      <c r="F20" s="11" t="s">
        <v>12</v>
      </c>
      <c r="G20" s="4">
        <v>0</v>
      </c>
      <c r="H20" s="4">
        <v>0</v>
      </c>
      <c r="I20" s="4">
        <v>0</v>
      </c>
      <c r="J20" s="4">
        <v>3374.18</v>
      </c>
      <c r="K20" s="4">
        <v>0</v>
      </c>
      <c r="L20" s="4">
        <v>0</v>
      </c>
      <c r="M20" s="4">
        <f t="shared" si="5"/>
        <v>3374.18</v>
      </c>
    </row>
    <row r="21" spans="2:13" s="2" customFormat="1" ht="27" customHeight="1">
      <c r="B21" s="18">
        <v>2</v>
      </c>
      <c r="C21" s="18" t="s">
        <v>15</v>
      </c>
      <c r="D21" s="18" t="s">
        <v>16</v>
      </c>
      <c r="E21" s="18" t="s">
        <v>8</v>
      </c>
      <c r="F21" s="11" t="s">
        <v>27</v>
      </c>
      <c r="G21" s="6">
        <f aca="true" t="shared" si="6" ref="G21:M21">SUM(G22:G25)</f>
        <v>9643.400000000001</v>
      </c>
      <c r="H21" s="6">
        <f t="shared" si="6"/>
        <v>8542.5</v>
      </c>
      <c r="I21" s="6">
        <f t="shared" si="6"/>
        <v>7882.25</v>
      </c>
      <c r="J21" s="6">
        <f t="shared" si="6"/>
        <v>6402</v>
      </c>
      <c r="K21" s="6">
        <f t="shared" si="6"/>
        <v>6404</v>
      </c>
      <c r="L21" s="6">
        <f t="shared" si="6"/>
        <v>6405</v>
      </c>
      <c r="M21" s="6">
        <f t="shared" si="6"/>
        <v>45279.149999999994</v>
      </c>
    </row>
    <row r="22" spans="2:13" s="2" customFormat="1" ht="24" customHeight="1">
      <c r="B22" s="18"/>
      <c r="C22" s="18"/>
      <c r="D22" s="18"/>
      <c r="E22" s="18"/>
      <c r="F22" s="11" t="s">
        <v>28</v>
      </c>
      <c r="G22" s="4">
        <v>9249</v>
      </c>
      <c r="H22" s="4">
        <v>7561</v>
      </c>
      <c r="I22" s="4">
        <v>6851.35</v>
      </c>
      <c r="J22" s="4">
        <v>5603</v>
      </c>
      <c r="K22" s="4">
        <v>5603</v>
      </c>
      <c r="L22" s="4">
        <v>5603</v>
      </c>
      <c r="M22" s="4">
        <f t="shared" si="5"/>
        <v>40470.35</v>
      </c>
    </row>
    <row r="23" spans="2:13" s="2" customFormat="1" ht="23.25" customHeight="1">
      <c r="B23" s="18"/>
      <c r="C23" s="18"/>
      <c r="D23" s="18"/>
      <c r="E23" s="18"/>
      <c r="F23" s="11" t="s">
        <v>10</v>
      </c>
      <c r="G23" s="4">
        <v>130</v>
      </c>
      <c r="H23" s="4">
        <v>901</v>
      </c>
      <c r="I23" s="4">
        <v>857</v>
      </c>
      <c r="J23" s="4">
        <v>799</v>
      </c>
      <c r="K23" s="4">
        <v>801</v>
      </c>
      <c r="L23" s="4">
        <v>802</v>
      </c>
      <c r="M23" s="4">
        <f t="shared" si="5"/>
        <v>4290</v>
      </c>
    </row>
    <row r="24" spans="2:13" s="2" customFormat="1" ht="26.25" customHeight="1">
      <c r="B24" s="18"/>
      <c r="C24" s="18"/>
      <c r="D24" s="18"/>
      <c r="E24" s="18"/>
      <c r="F24" s="11" t="s">
        <v>11</v>
      </c>
      <c r="G24" s="4">
        <v>245.7</v>
      </c>
      <c r="H24" s="4">
        <v>80.5</v>
      </c>
      <c r="I24" s="4">
        <v>173.9</v>
      </c>
      <c r="J24" s="4">
        <v>0</v>
      </c>
      <c r="K24" s="4">
        <v>0</v>
      </c>
      <c r="L24" s="4">
        <v>0</v>
      </c>
      <c r="M24" s="4">
        <f t="shared" si="5"/>
        <v>500.1</v>
      </c>
    </row>
    <row r="25" spans="2:13" s="2" customFormat="1" ht="19.5" customHeight="1">
      <c r="B25" s="19"/>
      <c r="C25" s="19"/>
      <c r="D25" s="19"/>
      <c r="E25" s="19"/>
      <c r="F25" s="11" t="s">
        <v>12</v>
      </c>
      <c r="G25" s="5">
        <v>18.7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4">
        <f t="shared" si="5"/>
        <v>18.7</v>
      </c>
    </row>
    <row r="26" spans="2:13" s="2" customFormat="1" ht="54.75" customHeight="1">
      <c r="B26" s="19">
        <v>3</v>
      </c>
      <c r="C26" s="19" t="s">
        <v>17</v>
      </c>
      <c r="D26" s="19" t="s">
        <v>18</v>
      </c>
      <c r="E26" s="19" t="s">
        <v>8</v>
      </c>
      <c r="F26" s="11" t="s">
        <v>27</v>
      </c>
      <c r="G26" s="6">
        <f aca="true" t="shared" si="7" ref="G26:M26">SUM(G27)</f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0</v>
      </c>
      <c r="L26" s="6">
        <f t="shared" si="7"/>
        <v>0</v>
      </c>
      <c r="M26" s="6">
        <f t="shared" si="7"/>
        <v>0</v>
      </c>
    </row>
    <row r="27" spans="2:13" s="2" customFormat="1" ht="22.5" customHeight="1">
      <c r="B27" s="20"/>
      <c r="C27" s="20"/>
      <c r="D27" s="20"/>
      <c r="E27" s="20"/>
      <c r="F27" s="11" t="s">
        <v>28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f>G27+H27+I27+J27+K27</f>
        <v>0</v>
      </c>
    </row>
    <row r="28" spans="2:13" s="2" customFormat="1" ht="39" customHeight="1">
      <c r="B28" s="18">
        <v>4</v>
      </c>
      <c r="C28" s="18" t="s">
        <v>19</v>
      </c>
      <c r="D28" s="18" t="s">
        <v>20</v>
      </c>
      <c r="E28" s="18" t="s">
        <v>8</v>
      </c>
      <c r="F28" s="11" t="s">
        <v>27</v>
      </c>
      <c r="G28" s="6">
        <f aca="true" t="shared" si="8" ref="G28:M28">SUM(G29:G32)</f>
        <v>0</v>
      </c>
      <c r="H28" s="6">
        <f t="shared" si="8"/>
        <v>0</v>
      </c>
      <c r="I28" s="6">
        <f t="shared" si="8"/>
        <v>7159</v>
      </c>
      <c r="J28" s="6">
        <f t="shared" si="8"/>
        <v>7668</v>
      </c>
      <c r="K28" s="6">
        <f t="shared" si="8"/>
        <v>7669</v>
      </c>
      <c r="L28" s="6">
        <f t="shared" si="8"/>
        <v>7698</v>
      </c>
      <c r="M28" s="6">
        <f t="shared" si="8"/>
        <v>30194</v>
      </c>
    </row>
    <row r="29" spans="2:13" s="2" customFormat="1" ht="47.25" customHeight="1">
      <c r="B29" s="18"/>
      <c r="C29" s="18"/>
      <c r="D29" s="18"/>
      <c r="E29" s="18"/>
      <c r="F29" s="11" t="s">
        <v>28</v>
      </c>
      <c r="G29" s="4">
        <v>0</v>
      </c>
      <c r="H29" s="4">
        <v>0</v>
      </c>
      <c r="I29" s="4">
        <v>4171</v>
      </c>
      <c r="J29" s="4">
        <v>4997</v>
      </c>
      <c r="K29" s="4">
        <v>4980</v>
      </c>
      <c r="L29" s="4">
        <v>4982</v>
      </c>
      <c r="M29" s="4">
        <f aca="true" t="shared" si="9" ref="M29:M34">G29+H29+I29+J29+K29+L29</f>
        <v>19130</v>
      </c>
    </row>
    <row r="30" spans="2:13" s="2" customFormat="1" ht="27.75" customHeight="1">
      <c r="B30" s="18"/>
      <c r="C30" s="18"/>
      <c r="D30" s="18"/>
      <c r="E30" s="18"/>
      <c r="F30" s="11" t="s">
        <v>10</v>
      </c>
      <c r="G30" s="4">
        <v>0</v>
      </c>
      <c r="H30" s="4">
        <v>0</v>
      </c>
      <c r="I30" s="4">
        <v>2988</v>
      </c>
      <c r="J30" s="4">
        <v>2671</v>
      </c>
      <c r="K30" s="4">
        <v>2689</v>
      </c>
      <c r="L30" s="4">
        <v>2716</v>
      </c>
      <c r="M30" s="4">
        <f t="shared" si="9"/>
        <v>11064</v>
      </c>
    </row>
    <row r="31" spans="2:13" s="2" customFormat="1" ht="25.5" customHeight="1">
      <c r="B31" s="18"/>
      <c r="C31" s="18"/>
      <c r="D31" s="18"/>
      <c r="E31" s="18"/>
      <c r="F31" s="11" t="s">
        <v>11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f t="shared" si="9"/>
        <v>0</v>
      </c>
    </row>
    <row r="32" spans="2:13" s="2" customFormat="1" ht="24.75" customHeight="1">
      <c r="B32" s="18"/>
      <c r="C32" s="18"/>
      <c r="D32" s="18"/>
      <c r="E32" s="18"/>
      <c r="F32" s="11" t="s">
        <v>12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f t="shared" si="9"/>
        <v>0</v>
      </c>
    </row>
    <row r="33" spans="2:13" s="2" customFormat="1" ht="54.75" customHeight="1">
      <c r="B33" s="18">
        <v>5</v>
      </c>
      <c r="C33" s="18" t="s">
        <v>21</v>
      </c>
      <c r="D33" s="18" t="s">
        <v>22</v>
      </c>
      <c r="E33" s="18" t="s">
        <v>8</v>
      </c>
      <c r="F33" s="11" t="s">
        <v>27</v>
      </c>
      <c r="G33" s="6">
        <f aca="true" t="shared" si="10" ref="G33:M33">SUM(G34)</f>
        <v>50</v>
      </c>
      <c r="H33" s="6">
        <f t="shared" si="10"/>
        <v>50</v>
      </c>
      <c r="I33" s="6">
        <f t="shared" si="10"/>
        <v>1365</v>
      </c>
      <c r="J33" s="6">
        <f t="shared" si="10"/>
        <v>1208</v>
      </c>
      <c r="K33" s="6">
        <f t="shared" si="10"/>
        <v>1201</v>
      </c>
      <c r="L33" s="6">
        <f t="shared" si="10"/>
        <v>1204</v>
      </c>
      <c r="M33" s="6">
        <f t="shared" si="10"/>
        <v>5078</v>
      </c>
    </row>
    <row r="34" spans="2:13" s="2" customFormat="1" ht="26.25" customHeight="1">
      <c r="B34" s="18"/>
      <c r="C34" s="18"/>
      <c r="D34" s="18"/>
      <c r="E34" s="18"/>
      <c r="F34" s="11" t="s">
        <v>10</v>
      </c>
      <c r="G34" s="4">
        <v>50</v>
      </c>
      <c r="H34" s="4">
        <v>50</v>
      </c>
      <c r="I34" s="4">
        <v>1365</v>
      </c>
      <c r="J34" s="4">
        <v>1208</v>
      </c>
      <c r="K34" s="4">
        <v>1201</v>
      </c>
      <c r="L34" s="4">
        <v>1204</v>
      </c>
      <c r="M34" s="4">
        <f t="shared" si="9"/>
        <v>5078</v>
      </c>
    </row>
    <row r="35" s="2" customFormat="1" ht="54.75" customHeight="1">
      <c r="M35" s="8"/>
    </row>
    <row r="36" s="2" customFormat="1" ht="54.75" customHeight="1">
      <c r="M36" s="8"/>
    </row>
    <row r="37" s="2" customFormat="1" ht="54.75" customHeight="1"/>
    <row r="38" s="2" customFormat="1" ht="54.75" customHeight="1"/>
  </sheetData>
  <sheetProtection/>
  <mergeCells count="31">
    <mergeCell ref="B9:B10"/>
    <mergeCell ref="C9:C10"/>
    <mergeCell ref="D9:D10"/>
    <mergeCell ref="C5:K5"/>
    <mergeCell ref="C6:K6"/>
    <mergeCell ref="G9:M9"/>
    <mergeCell ref="E9:F10"/>
    <mergeCell ref="B16:B20"/>
    <mergeCell ref="E11:E15"/>
    <mergeCell ref="D11:D15"/>
    <mergeCell ref="C11:C15"/>
    <mergeCell ref="B11:B15"/>
    <mergeCell ref="E16:E20"/>
    <mergeCell ref="D16:D20"/>
    <mergeCell ref="C16:C20"/>
    <mergeCell ref="B26:B27"/>
    <mergeCell ref="E21:E25"/>
    <mergeCell ref="D21:D25"/>
    <mergeCell ref="C21:C25"/>
    <mergeCell ref="B21:B25"/>
    <mergeCell ref="C26:C27"/>
    <mergeCell ref="D26:D27"/>
    <mergeCell ref="E26:E27"/>
    <mergeCell ref="B28:B32"/>
    <mergeCell ref="E33:E34"/>
    <mergeCell ref="D33:D34"/>
    <mergeCell ref="C33:C34"/>
    <mergeCell ref="B33:B34"/>
    <mergeCell ref="E28:E32"/>
    <mergeCell ref="D28:D32"/>
    <mergeCell ref="C28:C32"/>
  </mergeCells>
  <printOptions/>
  <pageMargins left="0.17" right="0.16" top="0.13" bottom="0.78" header="0.11" footer="0.5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C5" sqref="C5:K5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14.140625" style="0" customWidth="1"/>
    <col min="4" max="4" width="17.7109375" style="0" customWidth="1"/>
    <col min="5" max="5" width="22.00390625" style="0" customWidth="1"/>
    <col min="6" max="6" width="19.140625" style="0" customWidth="1"/>
    <col min="7" max="7" width="17.28125" style="0" customWidth="1"/>
    <col min="8" max="8" width="16.57421875" style="0" customWidth="1"/>
    <col min="9" max="9" width="15.7109375" style="0" customWidth="1"/>
    <col min="10" max="10" width="14.421875" style="0" customWidth="1"/>
    <col min="11" max="12" width="16.140625" style="0" customWidth="1"/>
    <col min="13" max="13" width="17.421875" style="0" customWidth="1"/>
    <col min="14" max="14" width="14.00390625" style="0" customWidth="1"/>
    <col min="15" max="15" width="14.421875" style="0" customWidth="1"/>
    <col min="16" max="16" width="12.421875" style="0" customWidth="1"/>
  </cols>
  <sheetData>
    <row r="1" spans="8:15" ht="12.75">
      <c r="H1" s="9"/>
      <c r="I1" s="9"/>
      <c r="J1" s="9"/>
      <c r="K1" s="9"/>
      <c r="L1" s="9"/>
      <c r="M1" s="9" t="s">
        <v>0</v>
      </c>
      <c r="N1" s="9"/>
      <c r="O1" s="9"/>
    </row>
    <row r="2" spans="1:13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 t="s">
        <v>24</v>
      </c>
      <c r="L2" s="10"/>
      <c r="M2" s="10"/>
    </row>
    <row r="3" ht="12.75">
      <c r="K3" t="s">
        <v>25</v>
      </c>
    </row>
    <row r="4" ht="12.75">
      <c r="K4" t="s">
        <v>32</v>
      </c>
    </row>
    <row r="5" spans="1:12" ht="15.75">
      <c r="A5" s="10"/>
      <c r="B5" s="10"/>
      <c r="C5" s="23" t="s">
        <v>30</v>
      </c>
      <c r="D5" s="23"/>
      <c r="E5" s="23"/>
      <c r="F5" s="23"/>
      <c r="G5" s="23"/>
      <c r="H5" s="23"/>
      <c r="I5" s="23"/>
      <c r="J5" s="23"/>
      <c r="K5" s="23"/>
      <c r="L5" s="16"/>
    </row>
    <row r="6" spans="2:13" ht="45" customHeight="1">
      <c r="B6" s="1"/>
      <c r="C6" s="24" t="s">
        <v>23</v>
      </c>
      <c r="D6" s="24"/>
      <c r="E6" s="24"/>
      <c r="F6" s="24"/>
      <c r="G6" s="24"/>
      <c r="H6" s="24"/>
      <c r="I6" s="24"/>
      <c r="J6" s="24"/>
      <c r="K6" s="24"/>
      <c r="L6" s="17"/>
      <c r="M6" s="3"/>
    </row>
    <row r="8" spans="11:12" ht="12.75">
      <c r="K8" s="15" t="s">
        <v>29</v>
      </c>
      <c r="L8" s="15"/>
    </row>
    <row r="9" spans="2:13" s="2" customFormat="1" ht="54.75" customHeight="1">
      <c r="B9" s="21" t="s">
        <v>1</v>
      </c>
      <c r="C9" s="21" t="s">
        <v>2</v>
      </c>
      <c r="D9" s="21" t="s">
        <v>3</v>
      </c>
      <c r="E9" s="27" t="s">
        <v>4</v>
      </c>
      <c r="F9" s="27"/>
      <c r="G9" s="25" t="s">
        <v>5</v>
      </c>
      <c r="H9" s="25"/>
      <c r="I9" s="25"/>
      <c r="J9" s="25"/>
      <c r="K9" s="25"/>
      <c r="L9" s="25"/>
      <c r="M9" s="26"/>
    </row>
    <row r="10" spans="2:13" s="2" customFormat="1" ht="24.75" customHeight="1">
      <c r="B10" s="22"/>
      <c r="C10" s="22"/>
      <c r="D10" s="22"/>
      <c r="E10" s="27"/>
      <c r="F10" s="27"/>
      <c r="G10" s="13">
        <v>2014</v>
      </c>
      <c r="H10" s="12">
        <v>2015</v>
      </c>
      <c r="I10" s="12">
        <v>2016</v>
      </c>
      <c r="J10" s="12">
        <v>2017</v>
      </c>
      <c r="K10" s="12">
        <v>2018</v>
      </c>
      <c r="L10" s="12">
        <v>2019</v>
      </c>
      <c r="M10" s="12" t="s">
        <v>6</v>
      </c>
    </row>
    <row r="11" spans="2:13" s="2" customFormat="1" ht="39.75" customHeight="1">
      <c r="B11" s="18"/>
      <c r="C11" s="18" t="s">
        <v>7</v>
      </c>
      <c r="D11" s="18" t="s">
        <v>9</v>
      </c>
      <c r="E11" s="20" t="s">
        <v>8</v>
      </c>
      <c r="F11" s="14" t="s">
        <v>27</v>
      </c>
      <c r="G11" s="7">
        <f aca="true" t="shared" si="0" ref="G11:L11">G16+G21+G26+G28+G33</f>
        <v>29906.800000000003</v>
      </c>
      <c r="H11" s="7">
        <f t="shared" si="0"/>
        <v>28688.65</v>
      </c>
      <c r="I11" s="7">
        <f t="shared" si="0"/>
        <v>31896.35</v>
      </c>
      <c r="J11" s="7">
        <f t="shared" si="0"/>
        <v>33565.78</v>
      </c>
      <c r="K11" s="7">
        <f t="shared" si="0"/>
        <v>29961</v>
      </c>
      <c r="L11" s="7">
        <f t="shared" si="0"/>
        <v>30433</v>
      </c>
      <c r="M11" s="7">
        <f>G11+H11+I11+J11+K11+L11</f>
        <v>184451.58000000002</v>
      </c>
    </row>
    <row r="12" spans="2:14" s="2" customFormat="1" ht="26.25" customHeight="1">
      <c r="B12" s="18"/>
      <c r="C12" s="18"/>
      <c r="D12" s="18"/>
      <c r="E12" s="18"/>
      <c r="F12" s="11" t="s">
        <v>28</v>
      </c>
      <c r="G12" s="4">
        <f aca="true" t="shared" si="1" ref="G12:L12">G17+G22+G27+G29</f>
        <v>28798</v>
      </c>
      <c r="H12" s="4">
        <f t="shared" si="1"/>
        <v>26406</v>
      </c>
      <c r="I12" s="4">
        <f t="shared" si="1"/>
        <v>25763.38</v>
      </c>
      <c r="J12" s="4">
        <f t="shared" si="1"/>
        <v>24726.6</v>
      </c>
      <c r="K12" s="4">
        <f t="shared" si="1"/>
        <v>24564</v>
      </c>
      <c r="L12" s="4">
        <f t="shared" si="1"/>
        <v>24996</v>
      </c>
      <c r="M12" s="4">
        <f>G12+H12+I12+J12+K12</f>
        <v>130257.98000000001</v>
      </c>
      <c r="N12" s="8"/>
    </row>
    <row r="13" spans="2:13" s="2" customFormat="1" ht="20.25" customHeight="1">
      <c r="B13" s="18"/>
      <c r="C13" s="18"/>
      <c r="D13" s="18"/>
      <c r="E13" s="18"/>
      <c r="F13" s="11" t="s">
        <v>10</v>
      </c>
      <c r="G13" s="4">
        <f aca="true" t="shared" si="2" ref="G13:L13">G18+G23+G30+G34</f>
        <v>391</v>
      </c>
      <c r="H13" s="4">
        <f t="shared" si="2"/>
        <v>1952.15</v>
      </c>
      <c r="I13" s="4" t="e">
        <f t="shared" si="2"/>
        <v>#VALUE!</v>
      </c>
      <c r="J13" s="4">
        <f t="shared" si="2"/>
        <v>5465</v>
      </c>
      <c r="K13" s="4">
        <f t="shared" si="2"/>
        <v>5397</v>
      </c>
      <c r="L13" s="4">
        <f t="shared" si="2"/>
        <v>5437</v>
      </c>
      <c r="M13" s="4" t="e">
        <f>G13+H13+I13+J13+K13</f>
        <v>#VALUE!</v>
      </c>
    </row>
    <row r="14" spans="2:13" s="2" customFormat="1" ht="22.5" customHeight="1">
      <c r="B14" s="18"/>
      <c r="C14" s="18"/>
      <c r="D14" s="18"/>
      <c r="E14" s="18"/>
      <c r="F14" s="11" t="s">
        <v>11</v>
      </c>
      <c r="G14" s="4">
        <f aca="true" t="shared" si="3" ref="G14:L15">G19+G24+G31</f>
        <v>699.0999999999999</v>
      </c>
      <c r="H14" s="4">
        <f t="shared" si="3"/>
        <v>330.5</v>
      </c>
      <c r="I14" s="4">
        <f t="shared" si="3"/>
        <v>173.9</v>
      </c>
      <c r="J14" s="4">
        <f t="shared" si="3"/>
        <v>0</v>
      </c>
      <c r="K14" s="4">
        <f t="shared" si="3"/>
        <v>0</v>
      </c>
      <c r="L14" s="4">
        <f t="shared" si="3"/>
        <v>0</v>
      </c>
      <c r="M14" s="4">
        <f>G14+H14+I14+J14+K14</f>
        <v>1203.5</v>
      </c>
    </row>
    <row r="15" spans="2:13" s="2" customFormat="1" ht="24" customHeight="1">
      <c r="B15" s="18"/>
      <c r="C15" s="18"/>
      <c r="D15" s="18"/>
      <c r="E15" s="18"/>
      <c r="F15" s="11" t="s">
        <v>12</v>
      </c>
      <c r="G15" s="4">
        <f t="shared" si="3"/>
        <v>18.7</v>
      </c>
      <c r="H15" s="4">
        <f t="shared" si="3"/>
        <v>0</v>
      </c>
      <c r="I15" s="4">
        <f t="shared" si="3"/>
        <v>0</v>
      </c>
      <c r="J15" s="4">
        <f t="shared" si="3"/>
        <v>3374.18</v>
      </c>
      <c r="K15" s="4">
        <f t="shared" si="3"/>
        <v>0</v>
      </c>
      <c r="L15" s="4">
        <f t="shared" si="3"/>
        <v>0</v>
      </c>
      <c r="M15" s="4">
        <f>G15+H15+I15+J15+K15</f>
        <v>3392.8799999999997</v>
      </c>
    </row>
    <row r="16" spans="2:13" s="2" customFormat="1" ht="31.5" customHeight="1">
      <c r="B16" s="18">
        <v>1</v>
      </c>
      <c r="C16" s="18" t="s">
        <v>13</v>
      </c>
      <c r="D16" s="18" t="s">
        <v>14</v>
      </c>
      <c r="E16" s="18" t="s">
        <v>8</v>
      </c>
      <c r="F16" s="11" t="s">
        <v>27</v>
      </c>
      <c r="G16" s="6">
        <f aca="true" t="shared" si="4" ref="G16:M16">SUM(G17:G20)</f>
        <v>20213.4</v>
      </c>
      <c r="H16" s="6">
        <f t="shared" si="4"/>
        <v>20096.15</v>
      </c>
      <c r="I16" s="6">
        <f t="shared" si="4"/>
        <v>15696.03</v>
      </c>
      <c r="J16" s="6">
        <f t="shared" si="4"/>
        <v>18570.78</v>
      </c>
      <c r="K16" s="6">
        <f t="shared" si="4"/>
        <v>14754</v>
      </c>
      <c r="L16" s="6">
        <f t="shared" si="4"/>
        <v>15056</v>
      </c>
      <c r="M16" s="6">
        <f t="shared" si="4"/>
        <v>104386.35999999999</v>
      </c>
    </row>
    <row r="17" spans="2:13" s="2" customFormat="1" ht="25.5" customHeight="1">
      <c r="B17" s="18"/>
      <c r="C17" s="18"/>
      <c r="D17" s="18"/>
      <c r="E17" s="18"/>
      <c r="F17" s="11" t="s">
        <v>28</v>
      </c>
      <c r="G17" s="4">
        <v>19549</v>
      </c>
      <c r="H17" s="4">
        <v>18845</v>
      </c>
      <c r="I17" s="4">
        <v>14818.03</v>
      </c>
      <c r="J17" s="4">
        <f>13794+177.6</f>
        <v>13971.6</v>
      </c>
      <c r="K17" s="4">
        <v>13532</v>
      </c>
      <c r="L17" s="4">
        <v>13824</v>
      </c>
      <c r="M17" s="4">
        <f>G17+H17+I17+J17+K17+L17</f>
        <v>94539.63</v>
      </c>
    </row>
    <row r="18" spans="2:13" s="2" customFormat="1" ht="28.5" customHeight="1">
      <c r="B18" s="18"/>
      <c r="C18" s="18"/>
      <c r="D18" s="18"/>
      <c r="E18" s="18"/>
      <c r="F18" s="11" t="s">
        <v>10</v>
      </c>
      <c r="G18" s="4">
        <v>211</v>
      </c>
      <c r="H18" s="4">
        <v>1001.15</v>
      </c>
      <c r="I18" s="4">
        <v>878</v>
      </c>
      <c r="J18" s="4">
        <v>1225</v>
      </c>
      <c r="K18" s="4">
        <v>1222</v>
      </c>
      <c r="L18" s="4">
        <v>1232</v>
      </c>
      <c r="M18" s="4">
        <f>G18+H18+I18+J18+K18+L18</f>
        <v>5769.15</v>
      </c>
    </row>
    <row r="19" spans="2:13" s="2" customFormat="1" ht="28.5" customHeight="1">
      <c r="B19" s="18"/>
      <c r="C19" s="18"/>
      <c r="D19" s="18"/>
      <c r="E19" s="18"/>
      <c r="F19" s="11" t="s">
        <v>11</v>
      </c>
      <c r="G19" s="4">
        <v>453.4</v>
      </c>
      <c r="H19" s="4">
        <v>250</v>
      </c>
      <c r="I19" s="4">
        <v>0</v>
      </c>
      <c r="J19" s="4">
        <v>0</v>
      </c>
      <c r="K19" s="4">
        <v>0</v>
      </c>
      <c r="L19" s="4">
        <v>0</v>
      </c>
      <c r="M19" s="4">
        <f>G19+H19+I19+J19+K19+L19</f>
        <v>703.4</v>
      </c>
    </row>
    <row r="20" spans="2:13" s="2" customFormat="1" ht="28.5" customHeight="1">
      <c r="B20" s="18"/>
      <c r="C20" s="18"/>
      <c r="D20" s="18"/>
      <c r="E20" s="18"/>
      <c r="F20" s="11" t="s">
        <v>12</v>
      </c>
      <c r="G20" s="4">
        <v>0</v>
      </c>
      <c r="H20" s="4">
        <v>0</v>
      </c>
      <c r="I20" s="4">
        <v>0</v>
      </c>
      <c r="J20" s="4">
        <v>3374.18</v>
      </c>
      <c r="K20" s="4">
        <v>0</v>
      </c>
      <c r="L20" s="4">
        <v>0</v>
      </c>
      <c r="M20" s="4">
        <f>G20+H20+I20+J20+K20+L20</f>
        <v>3374.18</v>
      </c>
    </row>
    <row r="21" spans="2:13" s="2" customFormat="1" ht="27" customHeight="1">
      <c r="B21" s="18">
        <v>2</v>
      </c>
      <c r="C21" s="18" t="s">
        <v>15</v>
      </c>
      <c r="D21" s="18" t="s">
        <v>16</v>
      </c>
      <c r="E21" s="18" t="s">
        <v>8</v>
      </c>
      <c r="F21" s="11" t="s">
        <v>27</v>
      </c>
      <c r="G21" s="6">
        <f aca="true" t="shared" si="5" ref="G21:M21">SUM(G22:G25)</f>
        <v>9643.400000000001</v>
      </c>
      <c r="H21" s="6">
        <f t="shared" si="5"/>
        <v>8542.5</v>
      </c>
      <c r="I21" s="6">
        <f t="shared" si="5"/>
        <v>7793.25</v>
      </c>
      <c r="J21" s="6">
        <f t="shared" si="5"/>
        <v>6988</v>
      </c>
      <c r="K21" s="6">
        <f t="shared" si="5"/>
        <v>6926</v>
      </c>
      <c r="L21" s="6">
        <f t="shared" si="5"/>
        <v>7058</v>
      </c>
      <c r="M21" s="6">
        <f t="shared" si="5"/>
        <v>46951.149999999994</v>
      </c>
    </row>
    <row r="22" spans="2:13" s="2" customFormat="1" ht="24" customHeight="1">
      <c r="B22" s="18"/>
      <c r="C22" s="18"/>
      <c r="D22" s="18"/>
      <c r="E22" s="18"/>
      <c r="F22" s="11" t="s">
        <v>28</v>
      </c>
      <c r="G22" s="4">
        <v>9249</v>
      </c>
      <c r="H22" s="4">
        <v>7561</v>
      </c>
      <c r="I22" s="4">
        <v>6802.35</v>
      </c>
      <c r="J22" s="4">
        <v>6349</v>
      </c>
      <c r="K22" s="4">
        <v>6285</v>
      </c>
      <c r="L22" s="4">
        <v>6416</v>
      </c>
      <c r="M22" s="4">
        <f>G22+H22+I22+J22+K22+L22</f>
        <v>42662.35</v>
      </c>
    </row>
    <row r="23" spans="2:13" s="2" customFormat="1" ht="23.25" customHeight="1">
      <c r="B23" s="18"/>
      <c r="C23" s="18"/>
      <c r="D23" s="18"/>
      <c r="E23" s="18"/>
      <c r="F23" s="11" t="s">
        <v>10</v>
      </c>
      <c r="G23" s="4">
        <v>130</v>
      </c>
      <c r="H23" s="4">
        <v>901</v>
      </c>
      <c r="I23" s="4">
        <v>817</v>
      </c>
      <c r="J23" s="4">
        <v>639</v>
      </c>
      <c r="K23" s="4">
        <v>641</v>
      </c>
      <c r="L23" s="4">
        <v>642</v>
      </c>
      <c r="M23" s="4">
        <f>G23+H23+I23+J23+K23+L23</f>
        <v>3770</v>
      </c>
    </row>
    <row r="24" spans="2:13" s="2" customFormat="1" ht="26.25" customHeight="1">
      <c r="B24" s="18"/>
      <c r="C24" s="18"/>
      <c r="D24" s="18"/>
      <c r="E24" s="18"/>
      <c r="F24" s="11" t="s">
        <v>11</v>
      </c>
      <c r="G24" s="4">
        <v>245.7</v>
      </c>
      <c r="H24" s="4">
        <v>80.5</v>
      </c>
      <c r="I24" s="4">
        <v>173.9</v>
      </c>
      <c r="J24" s="4">
        <v>0</v>
      </c>
      <c r="K24" s="4">
        <v>0</v>
      </c>
      <c r="L24" s="4">
        <v>0</v>
      </c>
      <c r="M24" s="4">
        <f>G24+H24+I24+J24+K24+L24</f>
        <v>500.1</v>
      </c>
    </row>
    <row r="25" spans="2:13" s="2" customFormat="1" ht="19.5" customHeight="1">
      <c r="B25" s="19"/>
      <c r="C25" s="19"/>
      <c r="D25" s="19"/>
      <c r="E25" s="19"/>
      <c r="F25" s="11" t="s">
        <v>12</v>
      </c>
      <c r="G25" s="5">
        <v>18.7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4">
        <f>G25+H25+I25+J25+K25+L25</f>
        <v>18.7</v>
      </c>
    </row>
    <row r="26" spans="2:13" s="2" customFormat="1" ht="54.75" customHeight="1">
      <c r="B26" s="19">
        <v>3</v>
      </c>
      <c r="C26" s="19" t="s">
        <v>17</v>
      </c>
      <c r="D26" s="19" t="s">
        <v>18</v>
      </c>
      <c r="E26" s="19" t="s">
        <v>8</v>
      </c>
      <c r="F26" s="11" t="s">
        <v>27</v>
      </c>
      <c r="G26" s="6">
        <f aca="true" t="shared" si="6" ref="G26:M26">SUM(G27)</f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</row>
    <row r="27" spans="2:13" s="2" customFormat="1" ht="22.5" customHeight="1">
      <c r="B27" s="20"/>
      <c r="C27" s="20"/>
      <c r="D27" s="20"/>
      <c r="E27" s="20"/>
      <c r="F27" s="11" t="s">
        <v>28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f>G27+H27+I27+J27+K27</f>
        <v>0</v>
      </c>
    </row>
    <row r="28" spans="2:13" s="2" customFormat="1" ht="39" customHeight="1">
      <c r="B28" s="18">
        <v>4</v>
      </c>
      <c r="C28" s="18" t="s">
        <v>19</v>
      </c>
      <c r="D28" s="18" t="s">
        <v>20</v>
      </c>
      <c r="E28" s="18" t="s">
        <v>8</v>
      </c>
      <c r="F28" s="11" t="s">
        <v>27</v>
      </c>
      <c r="G28" s="6">
        <f aca="true" t="shared" si="7" ref="G28:M28">SUM(G29:G32)</f>
        <v>0</v>
      </c>
      <c r="H28" s="6">
        <f t="shared" si="7"/>
        <v>0</v>
      </c>
      <c r="I28" s="6">
        <f t="shared" si="7"/>
        <v>7085.1</v>
      </c>
      <c r="J28" s="6">
        <f t="shared" si="7"/>
        <v>6799</v>
      </c>
      <c r="K28" s="6">
        <f t="shared" si="7"/>
        <v>7080</v>
      </c>
      <c r="L28" s="6">
        <f t="shared" si="7"/>
        <v>7115</v>
      </c>
      <c r="M28" s="6">
        <f t="shared" si="7"/>
        <v>28079.1</v>
      </c>
    </row>
    <row r="29" spans="2:13" s="2" customFormat="1" ht="47.25" customHeight="1">
      <c r="B29" s="18"/>
      <c r="C29" s="18"/>
      <c r="D29" s="18"/>
      <c r="E29" s="18"/>
      <c r="F29" s="11" t="s">
        <v>28</v>
      </c>
      <c r="G29" s="4">
        <v>0</v>
      </c>
      <c r="H29" s="4">
        <v>0</v>
      </c>
      <c r="I29" s="4">
        <v>4143</v>
      </c>
      <c r="J29" s="4">
        <v>4406</v>
      </c>
      <c r="K29" s="4">
        <v>4747</v>
      </c>
      <c r="L29" s="4">
        <v>4756</v>
      </c>
      <c r="M29" s="4">
        <f>G29+H29+I29+J29+K29+L29</f>
        <v>18052</v>
      </c>
    </row>
    <row r="30" spans="2:13" s="2" customFormat="1" ht="27.75" customHeight="1">
      <c r="B30" s="18"/>
      <c r="C30" s="18"/>
      <c r="D30" s="18"/>
      <c r="E30" s="18"/>
      <c r="F30" s="11" t="s">
        <v>10</v>
      </c>
      <c r="G30" s="4">
        <v>0</v>
      </c>
      <c r="H30" s="4">
        <v>0</v>
      </c>
      <c r="I30" s="4">
        <v>2942.1</v>
      </c>
      <c r="J30" s="4">
        <v>2393</v>
      </c>
      <c r="K30" s="4">
        <v>2333</v>
      </c>
      <c r="L30" s="4">
        <v>2359</v>
      </c>
      <c r="M30" s="4">
        <f>G30+H30+I30+J30+K30+L30</f>
        <v>10027.1</v>
      </c>
    </row>
    <row r="31" spans="2:13" s="2" customFormat="1" ht="25.5" customHeight="1">
      <c r="B31" s="18"/>
      <c r="C31" s="18"/>
      <c r="D31" s="18"/>
      <c r="E31" s="18"/>
      <c r="F31" s="11" t="s">
        <v>11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f>G31+H31+I31+J31+K31+L31</f>
        <v>0</v>
      </c>
    </row>
    <row r="32" spans="2:13" s="2" customFormat="1" ht="24.75" customHeight="1">
      <c r="B32" s="18"/>
      <c r="C32" s="18"/>
      <c r="D32" s="18"/>
      <c r="E32" s="18"/>
      <c r="F32" s="11" t="s">
        <v>12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f>G32+H32+I32+J32+K32+L32</f>
        <v>0</v>
      </c>
    </row>
    <row r="33" spans="2:13" s="2" customFormat="1" ht="54.75" customHeight="1">
      <c r="B33" s="18">
        <v>5</v>
      </c>
      <c r="C33" s="18" t="s">
        <v>21</v>
      </c>
      <c r="D33" s="18" t="s">
        <v>22</v>
      </c>
      <c r="E33" s="18" t="s">
        <v>8</v>
      </c>
      <c r="F33" s="11" t="s">
        <v>27</v>
      </c>
      <c r="G33" s="6">
        <f aca="true" t="shared" si="8" ref="G33:M33">SUM(G34)</f>
        <v>50</v>
      </c>
      <c r="H33" s="6">
        <f t="shared" si="8"/>
        <v>50</v>
      </c>
      <c r="I33" s="6">
        <v>1321.97</v>
      </c>
      <c r="J33" s="6">
        <f t="shared" si="8"/>
        <v>1208</v>
      </c>
      <c r="K33" s="6">
        <f t="shared" si="8"/>
        <v>1201</v>
      </c>
      <c r="L33" s="6">
        <f t="shared" si="8"/>
        <v>1204</v>
      </c>
      <c r="M33" s="6" t="e">
        <f t="shared" si="8"/>
        <v>#VALUE!</v>
      </c>
    </row>
    <row r="34" spans="2:13" s="2" customFormat="1" ht="26.25" customHeight="1">
      <c r="B34" s="18"/>
      <c r="C34" s="18"/>
      <c r="D34" s="18"/>
      <c r="E34" s="18"/>
      <c r="F34" s="11" t="s">
        <v>10</v>
      </c>
      <c r="G34" s="4">
        <v>50</v>
      </c>
      <c r="H34" s="4">
        <v>50</v>
      </c>
      <c r="I34" s="4" t="s">
        <v>31</v>
      </c>
      <c r="J34" s="4">
        <f>950+60+198</f>
        <v>1208</v>
      </c>
      <c r="K34" s="4">
        <f>943+60+198</f>
        <v>1201</v>
      </c>
      <c r="L34" s="4">
        <f>946+60+198</f>
        <v>1204</v>
      </c>
      <c r="M34" s="4" t="e">
        <f>G34+H34+I34+J34+K34+L34</f>
        <v>#VALUE!</v>
      </c>
    </row>
    <row r="35" s="2" customFormat="1" ht="54.75" customHeight="1">
      <c r="M35" s="8"/>
    </row>
    <row r="36" s="2" customFormat="1" ht="54.75" customHeight="1">
      <c r="M36" s="8"/>
    </row>
    <row r="37" s="2" customFormat="1" ht="54.75" customHeight="1"/>
    <row r="38" s="2" customFormat="1" ht="54.75" customHeight="1"/>
  </sheetData>
  <sheetProtection/>
  <mergeCells count="31">
    <mergeCell ref="B28:B32"/>
    <mergeCell ref="E33:E34"/>
    <mergeCell ref="D33:D34"/>
    <mergeCell ref="C33:C34"/>
    <mergeCell ref="B33:B34"/>
    <mergeCell ref="E28:E32"/>
    <mergeCell ref="D28:D32"/>
    <mergeCell ref="C28:C32"/>
    <mergeCell ref="B26:B27"/>
    <mergeCell ref="E21:E25"/>
    <mergeCell ref="D21:D25"/>
    <mergeCell ref="C21:C25"/>
    <mergeCell ref="B21:B25"/>
    <mergeCell ref="C26:C27"/>
    <mergeCell ref="D26:D27"/>
    <mergeCell ref="E26:E27"/>
    <mergeCell ref="B16:B20"/>
    <mergeCell ref="E11:E15"/>
    <mergeCell ref="D11:D15"/>
    <mergeCell ref="C11:C15"/>
    <mergeCell ref="B11:B15"/>
    <mergeCell ref="E16:E20"/>
    <mergeCell ref="D16:D20"/>
    <mergeCell ref="C16:C20"/>
    <mergeCell ref="B9:B10"/>
    <mergeCell ref="C9:C10"/>
    <mergeCell ref="D9:D10"/>
    <mergeCell ref="C5:K5"/>
    <mergeCell ref="C6:K6"/>
    <mergeCell ref="G9:M9"/>
    <mergeCell ref="E9:F10"/>
  </mergeCells>
  <printOptions/>
  <pageMargins left="0.17" right="0.16" top="0.13" bottom="0.78" header="0.11" footer="0.5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2017-01-12T09:35:10Z</cp:lastPrinted>
  <dcterms:created xsi:type="dcterms:W3CDTF">1996-10-08T23:32:33Z</dcterms:created>
  <dcterms:modified xsi:type="dcterms:W3CDTF">2017-01-12T12:14:45Z</dcterms:modified>
  <cp:category/>
  <cp:version/>
  <cp:contentType/>
  <cp:contentStatus/>
</cp:coreProperties>
</file>