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9720" windowHeight="7320" activeTab="0"/>
  </bookViews>
  <sheets>
    <sheet name="22.12.2017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<sst xmlns="http://schemas.openxmlformats.org/spreadsheetml/2006/main" count="75" uniqueCount="40">
  <si>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Приложение № 8</t>
  </si>
  <si>
    <t>№ п/п</t>
  </si>
  <si>
    <t>Статус</t>
  </si>
  <si>
    <t>Наименование муниципальной программы,подпрограммы</t>
  </si>
  <si>
    <t>Источник финансирования</t>
  </si>
  <si>
    <t>Оценка расходов</t>
  </si>
  <si>
    <t>всего</t>
  </si>
  <si>
    <t>Муниципальная программа</t>
  </si>
  <si>
    <t>Всего,в т.ч.федеральный бюджет или областной бюджет.Бюджеты МО.</t>
  </si>
  <si>
    <t>"Культура Тюльганского района на 2014-2018 годы"</t>
  </si>
  <si>
    <t>бюджет района</t>
  </si>
  <si>
    <t>федеральный бюджет</t>
  </si>
  <si>
    <t>областной бюджет</t>
  </si>
  <si>
    <t>Подпрограмма 1</t>
  </si>
  <si>
    <t>"Развитие культурно-досуговой деятельности и народного творчества"</t>
  </si>
  <si>
    <t>Подпрограмма 2</t>
  </si>
  <si>
    <t>"Организация деятельности библиотек"</t>
  </si>
  <si>
    <t>Подпрограмма 3</t>
  </si>
  <si>
    <t>"Пожарная безопасность учреждений культуры Тюльганского района"</t>
  </si>
  <si>
    <t>Подпрограмма 4</t>
  </si>
  <si>
    <t>"Обеспечение административно-хозяйственного,транспортного обслуживания,кадрового делопроизводства,бухгалтерского обслуживания учреждений культуры Тюльганского района"</t>
  </si>
  <si>
    <t>Подпрограмма 5</t>
  </si>
  <si>
    <t>"Реализация единой политики в сфере культуры на территории Тюльганского района"</t>
  </si>
  <si>
    <t xml:space="preserve">Реализация муниципальной Программы за счет средств областного бюджета и прогнозная оценка привлекаемых на реализацию муниципальной программы средств федерального </t>
  </si>
  <si>
    <t>к муниципальной программе</t>
  </si>
  <si>
    <t>"Культура Тюльганского района</t>
  </si>
  <si>
    <t>Всего,в т.ч.</t>
  </si>
  <si>
    <t>бюджет поселений</t>
  </si>
  <si>
    <t>(в тыс.руб.)</t>
  </si>
  <si>
    <t xml:space="preserve">                                                                                                                                                     РЕСУРСНОЕ     ОБЕСПЕЧЕНИЕ</t>
  </si>
  <si>
    <t xml:space="preserve">Основное мероприятие </t>
  </si>
  <si>
    <t>"Развитие и укрепление материально-технической базы ДК "Юбилейный"</t>
  </si>
  <si>
    <t>Основное мероприятие</t>
  </si>
  <si>
    <t>"Подключение общедоступных библиотек к сети Интернет"</t>
  </si>
  <si>
    <t>"Развитие библиотечного дела" (Комплектование книжных фондов библиотек)</t>
  </si>
  <si>
    <t>Всего,в т.ч.федеральный бюджет или областной бюджет.</t>
  </si>
  <si>
    <t>федеральный бюджет, областной бюджет и бюджет поселений</t>
  </si>
  <si>
    <t>"Мероприятие по повышению оплаты труда работников учреждений культуры"</t>
  </si>
  <si>
    <t>областной бюджет и бюджет поселений</t>
  </si>
  <si>
    <t>на 2015-2020годы"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</si>
</sst>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84" fontId="0" fillId="0" borderId="1" xfId="0" applyNumberFormat="1" applyBorder="1" applyAlignment="1">
      <alignment wrapText="1"/>
    </xf>
    <xf numFmtId="184" fontId="0" fillId="0" borderId="2" xfId="0" applyNumberFormat="1" applyBorder="1" applyAlignment="1">
      <alignment wrapText="1"/>
    </xf>
    <xf numFmtId="184" fontId="3" fillId="2" borderId="1" xfId="0" applyNumberFormat="1" applyFont="1" applyFill="1" applyBorder="1" applyAlignment="1">
      <alignment wrapText="1"/>
    </xf>
    <xf numFmtId="184" fontId="3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184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184" fontId="0" fillId="0" borderId="0" xfId="0" applyNumberFormat="1" applyAlignment="1">
      <alignment wrapText="1"/>
    </xf>
    <xf numFmtId="184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E1">
      <selection activeCell="G9" sqref="G9:M9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15.140625" style="0" customWidth="1"/>
    <col min="4" max="4" width="17.7109375" style="0" customWidth="1"/>
    <col min="5" max="5" width="22.00390625" style="0" customWidth="1"/>
    <col min="6" max="6" width="19.140625" style="0" customWidth="1"/>
    <col min="7" max="7" width="17.28125" style="0" customWidth="1"/>
    <col min="8" max="8" width="16.57421875" style="0" customWidth="1"/>
    <col min="9" max="9" width="15.7109375" style="0" customWidth="1"/>
    <col min="10" max="10" width="14.421875" style="0" customWidth="1"/>
    <col min="11" max="12" width="16.140625" style="0" customWidth="1"/>
    <col min="13" max="13" width="17.421875" style="0" customWidth="1"/>
    <col min="14" max="14" width="14.00390625" style="0" customWidth="1"/>
    <col min="15" max="15" width="14.421875" style="0" customWidth="1"/>
    <col min="16" max="16" width="12.421875" style="0" customWidth="1"/>
  </cols>
  <sheetData>
    <row r="1" spans="8:15" ht="12.75">
      <c r="H1" s="9"/>
      <c r="I1" s="9"/>
      <c r="J1" s="9"/>
      <c r="K1" s="9"/>
      <c r="L1" s="9"/>
      <c r="M1" s="9" t="s">
        <v>0</v>
      </c>
      <c r="N1" s="9"/>
      <c r="O1" s="9"/>
    </row>
    <row r="2" spans="1:1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24</v>
      </c>
      <c r="L2" s="10"/>
      <c r="M2" s="10"/>
    </row>
    <row r="3" ht="12.75">
      <c r="K3" t="s">
        <v>25</v>
      </c>
    </row>
    <row r="4" ht="12.75">
      <c r="K4" t="s">
        <v>39</v>
      </c>
    </row>
    <row r="5" spans="1:12" ht="15.75">
      <c r="A5" s="10"/>
      <c r="B5" s="10"/>
      <c r="C5" s="26" t="s">
        <v>29</v>
      </c>
      <c r="D5" s="26"/>
      <c r="E5" s="26"/>
      <c r="F5" s="26"/>
      <c r="G5" s="26"/>
      <c r="H5" s="26"/>
      <c r="I5" s="26"/>
      <c r="J5" s="26"/>
      <c r="K5" s="26"/>
      <c r="L5" s="15"/>
    </row>
    <row r="6" spans="2:13" ht="45" customHeight="1">
      <c r="B6" s="1"/>
      <c r="C6" s="27" t="s">
        <v>23</v>
      </c>
      <c r="D6" s="27"/>
      <c r="E6" s="27"/>
      <c r="F6" s="27"/>
      <c r="G6" s="27"/>
      <c r="H6" s="27"/>
      <c r="I6" s="27"/>
      <c r="J6" s="27"/>
      <c r="K6" s="27"/>
      <c r="L6" s="16"/>
      <c r="M6" s="3"/>
    </row>
    <row r="7" spans="12:13" ht="12.75">
      <c r="L7" s="33"/>
      <c r="M7" s="33"/>
    </row>
    <row r="8" spans="11:12" ht="12.75">
      <c r="K8" s="14" t="s">
        <v>28</v>
      </c>
      <c r="L8" s="14"/>
    </row>
    <row r="9" spans="2:13" s="2" customFormat="1" ht="54.75" customHeight="1">
      <c r="B9" s="31" t="s">
        <v>1</v>
      </c>
      <c r="C9" s="31" t="s">
        <v>2</v>
      </c>
      <c r="D9" s="31" t="s">
        <v>3</v>
      </c>
      <c r="E9" s="30" t="s">
        <v>4</v>
      </c>
      <c r="F9" s="30"/>
      <c r="G9" s="28" t="s">
        <v>5</v>
      </c>
      <c r="H9" s="28"/>
      <c r="I9" s="28"/>
      <c r="J9" s="28"/>
      <c r="K9" s="28"/>
      <c r="L9" s="28"/>
      <c r="M9" s="29"/>
    </row>
    <row r="10" spans="2:13" s="2" customFormat="1" ht="24.75" customHeight="1">
      <c r="B10" s="32"/>
      <c r="C10" s="32"/>
      <c r="D10" s="32"/>
      <c r="E10" s="30"/>
      <c r="F10" s="30"/>
      <c r="G10" s="12">
        <v>2015</v>
      </c>
      <c r="H10" s="12">
        <v>2016</v>
      </c>
      <c r="I10" s="12">
        <v>2017</v>
      </c>
      <c r="J10" s="12">
        <v>2018</v>
      </c>
      <c r="K10" s="12">
        <v>2019</v>
      </c>
      <c r="L10" s="20">
        <v>2020</v>
      </c>
      <c r="M10" s="12" t="s">
        <v>6</v>
      </c>
    </row>
    <row r="11" spans="2:14" s="2" customFormat="1" ht="39.75" customHeight="1">
      <c r="B11" s="23"/>
      <c r="C11" s="23" t="s">
        <v>7</v>
      </c>
      <c r="D11" s="23" t="s">
        <v>9</v>
      </c>
      <c r="E11" s="25" t="s">
        <v>8</v>
      </c>
      <c r="F11" s="13" t="s">
        <v>26</v>
      </c>
      <c r="G11" s="7">
        <f aca="true" t="shared" si="0" ref="G11:L11">G16+G23+G31+G33+G38</f>
        <v>28688.65</v>
      </c>
      <c r="H11" s="7">
        <f t="shared" si="0"/>
        <v>31894.35</v>
      </c>
      <c r="I11" s="7">
        <f t="shared" si="0"/>
        <v>35091.98</v>
      </c>
      <c r="J11" s="7">
        <f>J16+J23+J31+J33+J38</f>
        <v>34493.700000000004</v>
      </c>
      <c r="K11" s="7">
        <f t="shared" si="0"/>
        <v>34984.4</v>
      </c>
      <c r="L11" s="7">
        <f t="shared" si="0"/>
        <v>35181.4</v>
      </c>
      <c r="M11" s="7">
        <f>SUM(G11:L11)</f>
        <v>200334.48</v>
      </c>
      <c r="N11" s="8"/>
    </row>
    <row r="12" spans="2:14" s="2" customFormat="1" ht="26.25" customHeight="1">
      <c r="B12" s="23"/>
      <c r="C12" s="23"/>
      <c r="D12" s="23"/>
      <c r="E12" s="23"/>
      <c r="F12" s="11" t="s">
        <v>27</v>
      </c>
      <c r="G12" s="4">
        <f aca="true" t="shared" si="1" ref="G12:L12">G17+G24+G32+G34</f>
        <v>26406</v>
      </c>
      <c r="H12" s="4">
        <f t="shared" si="1"/>
        <v>25763.38</v>
      </c>
      <c r="I12" s="4">
        <f t="shared" si="1"/>
        <v>24750.8</v>
      </c>
      <c r="J12" s="4">
        <f>J17+J24+J32+J34+6.9</f>
        <v>27926</v>
      </c>
      <c r="K12" s="4">
        <f>K17+K24+K32+K34</f>
        <v>29483</v>
      </c>
      <c r="L12" s="4">
        <f t="shared" si="1"/>
        <v>29680</v>
      </c>
      <c r="M12" s="22">
        <f>G12+H12+I12+J12+K12+L12</f>
        <v>164009.18</v>
      </c>
      <c r="N12" s="8"/>
    </row>
    <row r="13" spans="2:13" s="2" customFormat="1" ht="20.25" customHeight="1">
      <c r="B13" s="23"/>
      <c r="C13" s="23"/>
      <c r="D13" s="23"/>
      <c r="E13" s="23"/>
      <c r="F13" s="11" t="s">
        <v>10</v>
      </c>
      <c r="G13" s="4">
        <f>G18+G25+G35+G39</f>
        <v>1952.15</v>
      </c>
      <c r="H13" s="4">
        <f>H18+H25+H35+H39</f>
        <v>5957.070000000001</v>
      </c>
      <c r="I13" s="4">
        <f>I18+I25+I35+I39</f>
        <v>5258.8</v>
      </c>
      <c r="J13" s="4">
        <f>J18+J25+J35+J39</f>
        <v>5501.3</v>
      </c>
      <c r="K13" s="4">
        <f>K18+K25+K35+K39</f>
        <v>5501.4</v>
      </c>
      <c r="L13" s="4">
        <f>L19+L25+L35+L39</f>
        <v>4339.4</v>
      </c>
      <c r="M13" s="22">
        <f>G13+H13+I13+J13+K13+L13</f>
        <v>28510.120000000003</v>
      </c>
    </row>
    <row r="14" spans="2:14" s="2" customFormat="1" ht="22.5" customHeight="1">
      <c r="B14" s="23"/>
      <c r="C14" s="23"/>
      <c r="D14" s="23"/>
      <c r="E14" s="23"/>
      <c r="F14" s="11" t="s">
        <v>11</v>
      </c>
      <c r="G14" s="4">
        <f aca="true" t="shared" si="2" ref="G14:L15">G19+G26+G36</f>
        <v>330.5</v>
      </c>
      <c r="H14" s="4">
        <f t="shared" si="2"/>
        <v>173.9</v>
      </c>
      <c r="I14" s="4">
        <f t="shared" si="2"/>
        <v>3109.7599999999998</v>
      </c>
      <c r="J14" s="4">
        <f t="shared" si="2"/>
        <v>0</v>
      </c>
      <c r="K14" s="4">
        <f t="shared" si="2"/>
        <v>0</v>
      </c>
      <c r="L14" s="4">
        <f t="shared" si="2"/>
        <v>0</v>
      </c>
      <c r="M14" s="22">
        <f>G14+H14+I14+J14+K14+L14</f>
        <v>3614.16</v>
      </c>
      <c r="N14" s="8"/>
    </row>
    <row r="15" spans="2:13" s="2" customFormat="1" ht="24" customHeight="1">
      <c r="B15" s="23"/>
      <c r="C15" s="23"/>
      <c r="D15" s="23"/>
      <c r="E15" s="23"/>
      <c r="F15" s="11" t="s">
        <v>12</v>
      </c>
      <c r="G15" s="4">
        <f t="shared" si="2"/>
        <v>0</v>
      </c>
      <c r="H15" s="4">
        <f t="shared" si="2"/>
        <v>0</v>
      </c>
      <c r="I15" s="4">
        <f t="shared" si="2"/>
        <v>1972.62</v>
      </c>
      <c r="J15" s="4">
        <f>1066.4</f>
        <v>1066.4</v>
      </c>
      <c r="K15" s="4">
        <f t="shared" si="2"/>
        <v>0</v>
      </c>
      <c r="L15" s="4">
        <f t="shared" si="2"/>
        <v>0</v>
      </c>
      <c r="M15" s="22">
        <f>G15+H15+I15+J15+K15+L15</f>
        <v>3039.02</v>
      </c>
    </row>
    <row r="16" spans="2:13" s="2" customFormat="1" ht="31.5" customHeight="1">
      <c r="B16" s="23">
        <v>1</v>
      </c>
      <c r="C16" s="23" t="s">
        <v>13</v>
      </c>
      <c r="D16" s="23" t="s">
        <v>14</v>
      </c>
      <c r="E16" s="23" t="s">
        <v>8</v>
      </c>
      <c r="F16" s="11" t="s">
        <v>26</v>
      </c>
      <c r="G16" s="6">
        <f aca="true" t="shared" si="3" ref="G16:M16">SUM(G17:G20)</f>
        <v>20096.15</v>
      </c>
      <c r="H16" s="6">
        <f t="shared" si="3"/>
        <v>15696.03</v>
      </c>
      <c r="I16" s="6">
        <f t="shared" si="3"/>
        <v>19580.86</v>
      </c>
      <c r="J16" s="6">
        <f t="shared" si="3"/>
        <v>17840</v>
      </c>
      <c r="K16" s="6">
        <f t="shared" si="3"/>
        <v>18423</v>
      </c>
      <c r="L16" s="6">
        <f t="shared" si="3"/>
        <v>18579</v>
      </c>
      <c r="M16" s="6">
        <f t="shared" si="3"/>
        <v>110215.04</v>
      </c>
    </row>
    <row r="17" spans="2:13" s="2" customFormat="1" ht="25.5" customHeight="1">
      <c r="B17" s="23"/>
      <c r="C17" s="23"/>
      <c r="D17" s="23"/>
      <c r="E17" s="23"/>
      <c r="F17" s="11" t="s">
        <v>27</v>
      </c>
      <c r="G17" s="4">
        <v>18845</v>
      </c>
      <c r="H17" s="4">
        <v>14818.03</v>
      </c>
      <c r="I17" s="17">
        <f>12638.9+495+177.6+847.3</f>
        <v>14158.8</v>
      </c>
      <c r="J17" s="4">
        <v>16074</v>
      </c>
      <c r="K17" s="4">
        <v>17261</v>
      </c>
      <c r="L17" s="4">
        <v>17417</v>
      </c>
      <c r="M17" s="4">
        <f aca="true" t="shared" si="4" ref="M17:M22">G17+H17+I17+J17+K17+L17</f>
        <v>98573.83</v>
      </c>
    </row>
    <row r="18" spans="2:13" s="2" customFormat="1" ht="28.5" customHeight="1">
      <c r="B18" s="23"/>
      <c r="C18" s="23"/>
      <c r="D18" s="23"/>
      <c r="E18" s="23"/>
      <c r="F18" s="11" t="s">
        <v>10</v>
      </c>
      <c r="G18" s="4">
        <v>1001.15</v>
      </c>
      <c r="H18" s="4">
        <v>878</v>
      </c>
      <c r="I18" s="17">
        <f>1225-142.12</f>
        <v>1082.88</v>
      </c>
      <c r="J18" s="4">
        <v>1162</v>
      </c>
      <c r="K18" s="4">
        <v>1162</v>
      </c>
      <c r="L18" s="21">
        <v>1162</v>
      </c>
      <c r="M18" s="4">
        <f t="shared" si="4"/>
        <v>6448.030000000001</v>
      </c>
    </row>
    <row r="19" spans="2:13" s="2" customFormat="1" ht="28.5" customHeight="1">
      <c r="B19" s="23"/>
      <c r="C19" s="23"/>
      <c r="D19" s="23"/>
      <c r="E19" s="23"/>
      <c r="F19" s="11" t="s">
        <v>11</v>
      </c>
      <c r="G19" s="4">
        <v>250</v>
      </c>
      <c r="H19" s="4">
        <v>0</v>
      </c>
      <c r="I19" s="17">
        <v>3036.68</v>
      </c>
      <c r="J19" s="4">
        <v>0</v>
      </c>
      <c r="K19" s="4">
        <v>0</v>
      </c>
      <c r="L19" s="4">
        <v>0</v>
      </c>
      <c r="M19" s="4">
        <f t="shared" si="4"/>
        <v>3286.68</v>
      </c>
    </row>
    <row r="20" spans="2:13" s="2" customFormat="1" ht="28.5" customHeight="1">
      <c r="B20" s="23"/>
      <c r="C20" s="23"/>
      <c r="D20" s="23"/>
      <c r="E20" s="23"/>
      <c r="F20" s="11" t="s">
        <v>12</v>
      </c>
      <c r="G20" s="4">
        <v>0</v>
      </c>
      <c r="H20" s="4">
        <v>0</v>
      </c>
      <c r="I20" s="17">
        <f>337.5+965</f>
        <v>1302.5</v>
      </c>
      <c r="J20" s="4">
        <v>604</v>
      </c>
      <c r="K20" s="4">
        <v>0</v>
      </c>
      <c r="L20" s="4">
        <v>0</v>
      </c>
      <c r="M20" s="4">
        <f t="shared" si="4"/>
        <v>1906.5</v>
      </c>
    </row>
    <row r="21" spans="2:14" s="2" customFormat="1" ht="67.5" customHeight="1">
      <c r="B21" s="18"/>
      <c r="C21" s="18" t="s">
        <v>30</v>
      </c>
      <c r="D21" s="18" t="s">
        <v>31</v>
      </c>
      <c r="E21" s="18" t="s">
        <v>35</v>
      </c>
      <c r="F21" s="11" t="s">
        <v>36</v>
      </c>
      <c r="G21" s="4">
        <v>0</v>
      </c>
      <c r="H21" s="4">
        <v>0</v>
      </c>
      <c r="I21" s="17">
        <f>3374.18+177.6</f>
        <v>3551.7799999999997</v>
      </c>
      <c r="J21" s="4">
        <v>0</v>
      </c>
      <c r="K21" s="4">
        <v>0</v>
      </c>
      <c r="L21" s="4">
        <v>0</v>
      </c>
      <c r="M21" s="4">
        <f t="shared" si="4"/>
        <v>3551.7799999999997</v>
      </c>
      <c r="N21" s="8"/>
    </row>
    <row r="22" spans="2:13" s="2" customFormat="1" ht="67.5" customHeight="1">
      <c r="B22" s="18"/>
      <c r="C22" s="18" t="s">
        <v>32</v>
      </c>
      <c r="D22" s="18" t="s">
        <v>37</v>
      </c>
      <c r="E22" s="18" t="s">
        <v>35</v>
      </c>
      <c r="F22" s="11" t="s">
        <v>38</v>
      </c>
      <c r="G22" s="4">
        <v>0</v>
      </c>
      <c r="H22" s="4">
        <v>0</v>
      </c>
      <c r="I22" s="17">
        <f>965+965</f>
        <v>1930</v>
      </c>
      <c r="J22" s="4">
        <v>1007</v>
      </c>
      <c r="K22" s="4">
        <v>0</v>
      </c>
      <c r="L22" s="4">
        <v>0</v>
      </c>
      <c r="M22" s="4">
        <f t="shared" si="4"/>
        <v>2937</v>
      </c>
    </row>
    <row r="23" spans="2:13" s="2" customFormat="1" ht="27" customHeight="1">
      <c r="B23" s="23">
        <v>2</v>
      </c>
      <c r="C23" s="23" t="s">
        <v>15</v>
      </c>
      <c r="D23" s="23" t="s">
        <v>16</v>
      </c>
      <c r="E23" s="23" t="s">
        <v>8</v>
      </c>
      <c r="F23" s="11" t="s">
        <v>26</v>
      </c>
      <c r="G23" s="6">
        <f aca="true" t="shared" si="5" ref="G23:L23">SUM(G24:G27)</f>
        <v>8542.5</v>
      </c>
      <c r="H23" s="6">
        <f t="shared" si="5"/>
        <v>7793.25</v>
      </c>
      <c r="I23" s="6">
        <f t="shared" si="5"/>
        <v>7600.72</v>
      </c>
      <c r="J23" s="6">
        <v>8289.4</v>
      </c>
      <c r="K23" s="6">
        <f t="shared" si="5"/>
        <v>8262</v>
      </c>
      <c r="L23" s="6">
        <f t="shared" si="5"/>
        <v>8303</v>
      </c>
      <c r="M23" s="6">
        <f>SUM(G23:L23)</f>
        <v>48790.87</v>
      </c>
    </row>
    <row r="24" spans="2:13" s="2" customFormat="1" ht="24" customHeight="1">
      <c r="B24" s="23"/>
      <c r="C24" s="23"/>
      <c r="D24" s="23"/>
      <c r="E24" s="23"/>
      <c r="F24" s="11" t="s">
        <v>27</v>
      </c>
      <c r="G24" s="4">
        <v>7561</v>
      </c>
      <c r="H24" s="4">
        <v>6802.35</v>
      </c>
      <c r="I24" s="4">
        <f>6353-116.5+4.5</f>
        <v>6241</v>
      </c>
      <c r="J24" s="4">
        <v>7108.1</v>
      </c>
      <c r="K24" s="4">
        <v>7550</v>
      </c>
      <c r="L24" s="4">
        <v>7591</v>
      </c>
      <c r="M24" s="4">
        <f>G24+H24+I24+J24+K24+L24</f>
        <v>42853.45</v>
      </c>
    </row>
    <row r="25" spans="2:13" s="2" customFormat="1" ht="23.25" customHeight="1">
      <c r="B25" s="23"/>
      <c r="C25" s="23"/>
      <c r="D25" s="23"/>
      <c r="E25" s="23"/>
      <c r="F25" s="11" t="s">
        <v>10</v>
      </c>
      <c r="G25" s="4">
        <v>901</v>
      </c>
      <c r="H25" s="4">
        <v>817</v>
      </c>
      <c r="I25" s="4">
        <f>639-22.48</f>
        <v>616.52</v>
      </c>
      <c r="J25" s="4">
        <v>712</v>
      </c>
      <c r="K25" s="4">
        <v>712</v>
      </c>
      <c r="L25" s="4">
        <v>712</v>
      </c>
      <c r="M25" s="4">
        <f aca="true" t="shared" si="6" ref="M25:M30">G25+H25+I25+J25+K25+L25</f>
        <v>4470.52</v>
      </c>
    </row>
    <row r="26" spans="2:13" s="2" customFormat="1" ht="26.25" customHeight="1">
      <c r="B26" s="23"/>
      <c r="C26" s="23"/>
      <c r="D26" s="23"/>
      <c r="E26" s="23"/>
      <c r="F26" s="11" t="s">
        <v>11</v>
      </c>
      <c r="G26" s="4">
        <v>80.5</v>
      </c>
      <c r="H26" s="4">
        <v>173.9</v>
      </c>
      <c r="I26" s="4">
        <v>73.08</v>
      </c>
      <c r="J26" s="4">
        <v>0</v>
      </c>
      <c r="K26" s="4">
        <v>0</v>
      </c>
      <c r="L26" s="4">
        <v>0</v>
      </c>
      <c r="M26" s="4">
        <f t="shared" si="6"/>
        <v>327.48</v>
      </c>
    </row>
    <row r="27" spans="2:13" s="2" customFormat="1" ht="19.5" customHeight="1">
      <c r="B27" s="24"/>
      <c r="C27" s="24"/>
      <c r="D27" s="24"/>
      <c r="E27" s="24"/>
      <c r="F27" s="11" t="s">
        <v>12</v>
      </c>
      <c r="G27" s="5">
        <v>0</v>
      </c>
      <c r="H27" s="5">
        <v>0</v>
      </c>
      <c r="I27" s="5">
        <f>99.12+571</f>
        <v>670.12</v>
      </c>
      <c r="J27" s="5">
        <v>325.9</v>
      </c>
      <c r="K27" s="5">
        <v>0</v>
      </c>
      <c r="L27" s="4">
        <v>0</v>
      </c>
      <c r="M27" s="4">
        <f t="shared" si="6"/>
        <v>996.02</v>
      </c>
    </row>
    <row r="28" spans="2:13" s="2" customFormat="1" ht="79.5" customHeight="1">
      <c r="B28" s="19"/>
      <c r="C28" s="19" t="s">
        <v>32</v>
      </c>
      <c r="D28" s="19" t="s">
        <v>34</v>
      </c>
      <c r="E28" s="19" t="s">
        <v>35</v>
      </c>
      <c r="F28" s="11" t="s">
        <v>36</v>
      </c>
      <c r="G28" s="5">
        <v>0</v>
      </c>
      <c r="H28" s="5">
        <v>0</v>
      </c>
      <c r="I28" s="5">
        <f>71.1+2.2</f>
        <v>73.3</v>
      </c>
      <c r="J28" s="5">
        <v>44.8</v>
      </c>
      <c r="K28" s="5">
        <v>0</v>
      </c>
      <c r="L28" s="4">
        <v>0</v>
      </c>
      <c r="M28" s="4">
        <f t="shared" si="6"/>
        <v>118.1</v>
      </c>
    </row>
    <row r="29" spans="2:13" s="2" customFormat="1" ht="59.25" customHeight="1">
      <c r="B29" s="19"/>
      <c r="C29" s="19" t="s">
        <v>32</v>
      </c>
      <c r="D29" s="19" t="s">
        <v>33</v>
      </c>
      <c r="E29" s="19" t="s">
        <v>35</v>
      </c>
      <c r="F29" s="11" t="s">
        <v>36</v>
      </c>
      <c r="G29" s="5">
        <v>0</v>
      </c>
      <c r="H29" s="5">
        <v>0</v>
      </c>
      <c r="I29" s="5">
        <f>101.1+3.1</f>
        <v>104.19999999999999</v>
      </c>
      <c r="J29" s="5">
        <v>98.6</v>
      </c>
      <c r="K29" s="5">
        <v>0</v>
      </c>
      <c r="L29" s="4">
        <v>0</v>
      </c>
      <c r="M29" s="4">
        <f t="shared" si="6"/>
        <v>202.79999999999998</v>
      </c>
    </row>
    <row r="30" spans="2:13" s="2" customFormat="1" ht="63" customHeight="1">
      <c r="B30" s="19"/>
      <c r="C30" s="19" t="s">
        <v>32</v>
      </c>
      <c r="D30" s="18" t="s">
        <v>37</v>
      </c>
      <c r="E30" s="18" t="s">
        <v>35</v>
      </c>
      <c r="F30" s="11" t="s">
        <v>38</v>
      </c>
      <c r="G30" s="5">
        <v>0</v>
      </c>
      <c r="H30" s="5">
        <v>0</v>
      </c>
      <c r="I30" s="5">
        <f>571+571</f>
        <v>1142</v>
      </c>
      <c r="J30" s="5">
        <v>542.9</v>
      </c>
      <c r="K30" s="5">
        <v>0</v>
      </c>
      <c r="L30" s="4">
        <v>0</v>
      </c>
      <c r="M30" s="4">
        <f t="shared" si="6"/>
        <v>1684.9</v>
      </c>
    </row>
    <row r="31" spans="2:13" s="2" customFormat="1" ht="54.75" customHeight="1">
      <c r="B31" s="24">
        <v>3</v>
      </c>
      <c r="C31" s="24" t="s">
        <v>17</v>
      </c>
      <c r="D31" s="24" t="s">
        <v>18</v>
      </c>
      <c r="E31" s="24" t="s">
        <v>8</v>
      </c>
      <c r="F31" s="11" t="s">
        <v>26</v>
      </c>
      <c r="G31" s="6">
        <f aca="true" t="shared" si="7" ref="G31:M31">SUM(G32)</f>
        <v>0</v>
      </c>
      <c r="H31" s="6">
        <f t="shared" si="7"/>
        <v>0</v>
      </c>
      <c r="I31" s="6">
        <f t="shared" si="7"/>
        <v>0</v>
      </c>
      <c r="J31" s="6">
        <f t="shared" si="7"/>
        <v>0</v>
      </c>
      <c r="K31" s="6">
        <f t="shared" si="7"/>
        <v>0</v>
      </c>
      <c r="L31" s="6">
        <f t="shared" si="7"/>
        <v>0</v>
      </c>
      <c r="M31" s="6">
        <f t="shared" si="7"/>
        <v>0</v>
      </c>
    </row>
    <row r="32" spans="2:13" s="2" customFormat="1" ht="22.5" customHeight="1">
      <c r="B32" s="25"/>
      <c r="C32" s="25"/>
      <c r="D32" s="25"/>
      <c r="E32" s="25"/>
      <c r="F32" s="11" t="s">
        <v>27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>G32+H32+I32+J32+K32+L32</f>
        <v>0</v>
      </c>
    </row>
    <row r="33" spans="2:13" s="2" customFormat="1" ht="39" customHeight="1">
      <c r="B33" s="23">
        <v>4</v>
      </c>
      <c r="C33" s="23" t="s">
        <v>19</v>
      </c>
      <c r="D33" s="23" t="s">
        <v>20</v>
      </c>
      <c r="E33" s="23" t="s">
        <v>8</v>
      </c>
      <c r="F33" s="11" t="s">
        <v>26</v>
      </c>
      <c r="G33" s="6">
        <f aca="true" t="shared" si="8" ref="G33:M33">SUM(G34:G37)</f>
        <v>0</v>
      </c>
      <c r="H33" s="6">
        <f t="shared" si="8"/>
        <v>7085.1</v>
      </c>
      <c r="I33" s="6">
        <f t="shared" si="8"/>
        <v>6744</v>
      </c>
      <c r="J33" s="6">
        <f t="shared" si="8"/>
        <v>7218.3</v>
      </c>
      <c r="K33" s="6">
        <f t="shared" si="8"/>
        <v>7153.3</v>
      </c>
      <c r="L33" s="6">
        <f t="shared" si="8"/>
        <v>7153.3</v>
      </c>
      <c r="M33" s="6">
        <f t="shared" si="8"/>
        <v>35354</v>
      </c>
    </row>
    <row r="34" spans="2:13" s="2" customFormat="1" ht="47.25" customHeight="1">
      <c r="B34" s="23"/>
      <c r="C34" s="23"/>
      <c r="D34" s="23"/>
      <c r="E34" s="23"/>
      <c r="F34" s="11" t="s">
        <v>27</v>
      </c>
      <c r="G34" s="4">
        <v>0</v>
      </c>
      <c r="H34" s="4">
        <v>4143</v>
      </c>
      <c r="I34" s="4">
        <f>4406+27-82</f>
        <v>4351</v>
      </c>
      <c r="J34" s="4">
        <v>4737</v>
      </c>
      <c r="K34" s="4">
        <v>4672</v>
      </c>
      <c r="L34" s="4">
        <v>4672</v>
      </c>
      <c r="M34" s="4">
        <f>G34+H34+I34+J34+K34+L34</f>
        <v>22575</v>
      </c>
    </row>
    <row r="35" spans="2:14" s="2" customFormat="1" ht="27.75" customHeight="1">
      <c r="B35" s="23"/>
      <c r="C35" s="23"/>
      <c r="D35" s="23"/>
      <c r="E35" s="23"/>
      <c r="F35" s="11" t="s">
        <v>10</v>
      </c>
      <c r="G35" s="4">
        <v>0</v>
      </c>
      <c r="H35" s="4">
        <v>2942.1</v>
      </c>
      <c r="I35" s="4">
        <v>2393</v>
      </c>
      <c r="J35" s="4">
        <v>2481.3</v>
      </c>
      <c r="K35" s="4">
        <v>2481.3</v>
      </c>
      <c r="L35" s="4">
        <v>2481.3</v>
      </c>
      <c r="M35" s="4">
        <f>G35+H35+I35+J35+K35+L35</f>
        <v>12779</v>
      </c>
      <c r="N35" s="2">
        <f>3582999+1051000+103000</f>
        <v>4736999</v>
      </c>
    </row>
    <row r="36" spans="2:13" s="2" customFormat="1" ht="25.5" customHeight="1">
      <c r="B36" s="23"/>
      <c r="C36" s="23"/>
      <c r="D36" s="23"/>
      <c r="E36" s="23"/>
      <c r="F36" s="11" t="s">
        <v>11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>G36+H36+I36+J36+K36+L36</f>
        <v>0</v>
      </c>
    </row>
    <row r="37" spans="2:13" s="2" customFormat="1" ht="24.75" customHeight="1">
      <c r="B37" s="23"/>
      <c r="C37" s="23"/>
      <c r="D37" s="23"/>
      <c r="E37" s="23"/>
      <c r="F37" s="11" t="s">
        <v>12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>G37+H37+I37+J37+K37+L37</f>
        <v>0</v>
      </c>
    </row>
    <row r="38" spans="2:13" s="2" customFormat="1" ht="54.75" customHeight="1">
      <c r="B38" s="23">
        <v>5</v>
      </c>
      <c r="C38" s="23" t="s">
        <v>21</v>
      </c>
      <c r="D38" s="23" t="s">
        <v>22</v>
      </c>
      <c r="E38" s="23" t="s">
        <v>8</v>
      </c>
      <c r="F38" s="11" t="s">
        <v>26</v>
      </c>
      <c r="G38" s="6">
        <f aca="true" t="shared" si="9" ref="G38:M38">SUM(G39)</f>
        <v>50</v>
      </c>
      <c r="H38" s="6">
        <f t="shared" si="9"/>
        <v>1319.97</v>
      </c>
      <c r="I38" s="6">
        <f t="shared" si="9"/>
        <v>1166.4</v>
      </c>
      <c r="J38" s="6">
        <f t="shared" si="9"/>
        <v>1146</v>
      </c>
      <c r="K38" s="6">
        <f t="shared" si="9"/>
        <v>1146.1</v>
      </c>
      <c r="L38" s="6">
        <f t="shared" si="9"/>
        <v>1146.1</v>
      </c>
      <c r="M38" s="6">
        <f t="shared" si="9"/>
        <v>5974.57</v>
      </c>
    </row>
    <row r="39" spans="2:13" s="2" customFormat="1" ht="26.25" customHeight="1">
      <c r="B39" s="23"/>
      <c r="C39" s="23"/>
      <c r="D39" s="23"/>
      <c r="E39" s="23"/>
      <c r="F39" s="11" t="s">
        <v>10</v>
      </c>
      <c r="G39" s="4">
        <v>50</v>
      </c>
      <c r="H39" s="4">
        <v>1319.97</v>
      </c>
      <c r="I39" s="4">
        <f>950+60+198-41.6</f>
        <v>1166.4</v>
      </c>
      <c r="J39" s="4">
        <v>1146</v>
      </c>
      <c r="K39" s="4">
        <v>1146.1</v>
      </c>
      <c r="L39" s="4">
        <v>1146.1</v>
      </c>
      <c r="M39" s="4">
        <f>G39+H39+I39+J39+K39+L39</f>
        <v>5974.57</v>
      </c>
    </row>
    <row r="40" s="2" customFormat="1" ht="54.75" customHeight="1">
      <c r="M40" s="8"/>
    </row>
    <row r="41" s="2" customFormat="1" ht="54.75" customHeight="1"/>
    <row r="42" s="2" customFormat="1" ht="54.75" customHeight="1"/>
  </sheetData>
  <mergeCells count="31">
    <mergeCell ref="C11:C15"/>
    <mergeCell ref="D9:D10"/>
    <mergeCell ref="E16:E20"/>
    <mergeCell ref="E11:E15"/>
    <mergeCell ref="D11:D15"/>
    <mergeCell ref="B16:B20"/>
    <mergeCell ref="C5:K5"/>
    <mergeCell ref="C6:K6"/>
    <mergeCell ref="G9:M9"/>
    <mergeCell ref="E9:F10"/>
    <mergeCell ref="D16:D20"/>
    <mergeCell ref="C16:C20"/>
    <mergeCell ref="B11:B15"/>
    <mergeCell ref="B9:B10"/>
    <mergeCell ref="C9:C10"/>
    <mergeCell ref="B31:B32"/>
    <mergeCell ref="E23:E27"/>
    <mergeCell ref="D23:D27"/>
    <mergeCell ref="C23:C27"/>
    <mergeCell ref="B23:B27"/>
    <mergeCell ref="C31:C32"/>
    <mergeCell ref="D31:D32"/>
    <mergeCell ref="E31:E32"/>
    <mergeCell ref="B33:B37"/>
    <mergeCell ref="E38:E39"/>
    <mergeCell ref="D38:D39"/>
    <mergeCell ref="C38:C39"/>
    <mergeCell ref="B38:B39"/>
    <mergeCell ref="E33:E37"/>
    <mergeCell ref="D33:D37"/>
    <mergeCell ref="C33:C37"/>
  </mergeCells>
  <printOptions/>
  <pageMargins left="0.17" right="0.16" top="0.13" bottom="0.78" header="0.11" footer="0.5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2018-03-20T11:23:43Z</cp:lastPrinted>
  <dcterms:created xsi:type="dcterms:W3CDTF">1996-10-08T23:32:33Z</dcterms:created>
  <dcterms:modified xsi:type="dcterms:W3CDTF">2018-03-21T04:16:35Z</dcterms:modified>
  <cp:category/>
  <cp:version/>
  <cp:contentType/>
  <cp:contentStatus/>
</cp:coreProperties>
</file>